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IPO\"/>
    </mc:Choice>
  </mc:AlternateContent>
  <bookViews>
    <workbookView xWindow="0" yWindow="0" windowWidth="15345" windowHeight="4545" tabRatio="500"/>
  </bookViews>
  <sheets>
    <sheet name="IPO_Пример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1" l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G24" i="1"/>
  <c r="G25" i="1"/>
  <c r="G26" i="1"/>
  <c r="G27" i="1"/>
  <c r="G28" i="1"/>
  <c r="G29" i="1"/>
  <c r="G30" i="1"/>
  <c r="G31" i="1"/>
  <c r="G32" i="1"/>
  <c r="G33" i="1"/>
  <c r="G34" i="1"/>
  <c r="H25" i="1"/>
  <c r="H26" i="1"/>
  <c r="H27" i="1"/>
  <c r="H28" i="1"/>
  <c r="H29" i="1"/>
  <c r="H30" i="1"/>
  <c r="H31" i="1"/>
  <c r="H32" i="1"/>
  <c r="H33" i="1"/>
  <c r="H34" i="1"/>
  <c r="H24" i="1"/>
  <c r="O24" i="1"/>
  <c r="O25" i="1"/>
  <c r="O26" i="1"/>
  <c r="O27" i="1"/>
  <c r="O28" i="1"/>
  <c r="O29" i="1"/>
  <c r="O30" i="1"/>
  <c r="O31" i="1"/>
  <c r="O32" i="1"/>
  <c r="O33" i="1"/>
  <c r="O34" i="1"/>
  <c r="O35" i="1"/>
  <c r="E18" i="1"/>
  <c r="E17" i="1"/>
  <c r="E19" i="1"/>
  <c r="P34" i="1"/>
  <c r="P33" i="1"/>
  <c r="P32" i="1"/>
  <c r="P31" i="1"/>
  <c r="P30" i="1"/>
  <c r="P29" i="1"/>
  <c r="P28" i="1"/>
  <c r="P27" i="1"/>
  <c r="P26" i="1"/>
  <c r="P25" i="1"/>
  <c r="P24" i="1"/>
</calcChain>
</file>

<file path=xl/sharedStrings.xml><?xml version="1.0" encoding="utf-8"?>
<sst xmlns="http://schemas.openxmlformats.org/spreadsheetml/2006/main" count="48" uniqueCount="34">
  <si>
    <t>Покупка</t>
  </si>
  <si>
    <t>Пополнения</t>
  </si>
  <si>
    <t xml:space="preserve">дата </t>
  </si>
  <si>
    <t>Вывод</t>
  </si>
  <si>
    <t>Тикер IPO</t>
  </si>
  <si>
    <t>Продажа</t>
  </si>
  <si>
    <t>Комиссия шорт</t>
  </si>
  <si>
    <t xml:space="preserve">Прибыль\Убыток </t>
  </si>
  <si>
    <t>%</t>
  </si>
  <si>
    <t>Дата</t>
  </si>
  <si>
    <t>Цена</t>
  </si>
  <si>
    <t>Кол-во</t>
  </si>
  <si>
    <t>Сумма</t>
  </si>
  <si>
    <t>Комиссия</t>
  </si>
  <si>
    <t>ESTC</t>
  </si>
  <si>
    <t>PLAN</t>
  </si>
  <si>
    <t>TME</t>
  </si>
  <si>
    <t>LEVI</t>
  </si>
  <si>
    <t>LYFT</t>
  </si>
  <si>
    <t>PD</t>
  </si>
  <si>
    <t>PINS</t>
  </si>
  <si>
    <t>ZM</t>
  </si>
  <si>
    <t>BYND</t>
  </si>
  <si>
    <t>FSLY</t>
  </si>
  <si>
    <t>CRWD</t>
  </si>
  <si>
    <t>Чистая прибыль</t>
  </si>
  <si>
    <t>Доход в %</t>
  </si>
  <si>
    <t>Итого свои средства</t>
  </si>
  <si>
    <t>сумма $</t>
  </si>
  <si>
    <t>Итого прибыль</t>
  </si>
  <si>
    <t>Статус сделки</t>
  </si>
  <si>
    <t>закрыта по форварду</t>
  </si>
  <si>
    <t>Lock-up период</t>
  </si>
  <si>
    <t>закрыта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</si>
</sst>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0.0%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4" xfId="0" applyFon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9" fontId="0" fillId="5" borderId="4" xfId="0" applyNumberForma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9" fontId="0" fillId="6" borderId="4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2" borderId="0" xfId="0" applyFill="1" applyBorder="1"/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164" fontId="1" fillId="8" borderId="4" xfId="0" applyNumberFormat="1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6" fontId="0" fillId="7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colors>
    <mruColors>
      <color rgb="FFD9B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35"/>
  <sheetViews>
    <sheetView tabSelected="1" zoomScale="125" zoomScaleNormal="125" workbookViewId="0">
      <selection activeCell="C37" sqref="C37"/>
    </sheetView>
  </sheetViews>
  <sheetFormatPr defaultColWidth="8.85546875" defaultRowHeight="15" x14ac:dyDescent="0.25"/>
  <cols>
    <col min="1" max="1" width="13.7109375" style="1" customWidth="1"/>
    <col min="2" max="2" width="2.85546875" style="1" customWidth="1"/>
    <col min="3" max="3" width="17.42578125" style="1" customWidth="1"/>
    <col min="4" max="4" width="0" style="1" hidden="1" customWidth="1"/>
    <col min="5" max="5" width="10" style="1" customWidth="1"/>
    <col min="6" max="8" width="8.85546875" style="1"/>
    <col min="9" max="9" width="0" style="1" hidden="1" customWidth="1"/>
    <col min="10" max="13" width="8.85546875" style="1"/>
    <col min="14" max="14" width="14.85546875" style="1" customWidth="1"/>
    <col min="15" max="15" width="16.42578125" style="1" customWidth="1"/>
    <col min="16" max="16" width="8.85546875" style="1"/>
    <col min="17" max="17" width="20.28515625" style="1" customWidth="1"/>
    <col min="18" max="18" width="9.7109375" style="1" customWidth="1"/>
    <col min="19" max="19" width="8.85546875" style="1" customWidth="1"/>
    <col min="20" max="16384" width="8.85546875" style="1"/>
  </cols>
  <sheetData>
    <row r="6" spans="3:5" x14ac:dyDescent="0.25">
      <c r="C6" s="2" t="s">
        <v>1</v>
      </c>
      <c r="D6" s="2" t="s">
        <v>2</v>
      </c>
      <c r="E6" s="2" t="s">
        <v>28</v>
      </c>
    </row>
    <row r="7" spans="3:5" x14ac:dyDescent="0.25">
      <c r="C7" s="29"/>
      <c r="D7" s="3">
        <v>43376</v>
      </c>
      <c r="E7" s="4">
        <v>10000</v>
      </c>
    </row>
    <row r="8" spans="3:5" x14ac:dyDescent="0.25">
      <c r="C8" s="30"/>
      <c r="D8" s="3">
        <v>43384</v>
      </c>
      <c r="E8" s="4"/>
    </row>
    <row r="9" spans="3:5" x14ac:dyDescent="0.25">
      <c r="C9" s="30"/>
      <c r="D9" s="3">
        <v>43542</v>
      </c>
      <c r="E9" s="4"/>
    </row>
    <row r="10" spans="3:5" x14ac:dyDescent="0.25">
      <c r="C10" s="30"/>
      <c r="D10" s="3">
        <v>43549</v>
      </c>
      <c r="E10" s="4"/>
    </row>
    <row r="11" spans="3:5" x14ac:dyDescent="0.25">
      <c r="C11" s="30"/>
      <c r="D11" s="3">
        <v>43601</v>
      </c>
      <c r="E11" s="4"/>
    </row>
    <row r="12" spans="3:5" x14ac:dyDescent="0.25">
      <c r="C12" s="30"/>
      <c r="D12" s="3">
        <v>43628</v>
      </c>
      <c r="E12" s="4"/>
    </row>
    <row r="13" spans="3:5" x14ac:dyDescent="0.25">
      <c r="C13" s="31"/>
      <c r="D13" s="4"/>
      <c r="E13" s="4"/>
    </row>
    <row r="14" spans="3:5" x14ac:dyDescent="0.25">
      <c r="C14" s="21" t="s">
        <v>3</v>
      </c>
      <c r="D14" s="4"/>
      <c r="E14" s="4">
        <v>500</v>
      </c>
    </row>
    <row r="15" spans="3:5" x14ac:dyDescent="0.25">
      <c r="C15" s="42"/>
      <c r="D15" s="4"/>
      <c r="E15" s="4"/>
    </row>
    <row r="16" spans="3:5" x14ac:dyDescent="0.25">
      <c r="C16" s="43"/>
      <c r="D16" s="4"/>
      <c r="E16" s="4"/>
    </row>
    <row r="17" spans="2:18" x14ac:dyDescent="0.25">
      <c r="C17" s="15" t="s">
        <v>27</v>
      </c>
      <c r="D17" s="18"/>
      <c r="E17" s="15">
        <f>SUM(E7:E12)-E14</f>
        <v>9500</v>
      </c>
      <c r="F17" s="37"/>
      <c r="G17" s="37"/>
      <c r="H17" s="37"/>
      <c r="I17" s="37"/>
      <c r="J17" s="37"/>
    </row>
    <row r="18" spans="2:18" x14ac:dyDescent="0.25">
      <c r="C18" s="44" t="s">
        <v>25</v>
      </c>
      <c r="D18" s="45"/>
      <c r="E18" s="22">
        <f>O35</f>
        <v>3027.6815000000001</v>
      </c>
      <c r="F18" s="19"/>
      <c r="G18" s="19"/>
      <c r="H18" s="20"/>
      <c r="I18" s="20"/>
      <c r="J18" s="20"/>
    </row>
    <row r="19" spans="2:18" x14ac:dyDescent="0.25">
      <c r="C19" s="16" t="s">
        <v>26</v>
      </c>
      <c r="D19" s="17"/>
      <c r="E19" s="23">
        <f>E18/E17</f>
        <v>0.3187033157894737</v>
      </c>
      <c r="F19" s="14"/>
      <c r="G19" s="14"/>
      <c r="H19" s="14"/>
      <c r="I19" s="14"/>
      <c r="J19" s="14"/>
    </row>
    <row r="22" spans="2:18" s="5" customFormat="1" x14ac:dyDescent="0.25">
      <c r="B22" s="32"/>
      <c r="C22" s="33" t="s">
        <v>4</v>
      </c>
      <c r="D22" s="34" t="s">
        <v>0</v>
      </c>
      <c r="E22" s="35"/>
      <c r="F22" s="35"/>
      <c r="G22" s="35"/>
      <c r="H22" s="36"/>
      <c r="I22" s="33" t="s">
        <v>5</v>
      </c>
      <c r="J22" s="33"/>
      <c r="K22" s="33"/>
      <c r="L22" s="33"/>
      <c r="M22" s="33"/>
      <c r="N22" s="38" t="s">
        <v>6</v>
      </c>
      <c r="O22" s="38" t="s">
        <v>7</v>
      </c>
      <c r="P22" s="38" t="s">
        <v>8</v>
      </c>
      <c r="Q22" s="38" t="s">
        <v>30</v>
      </c>
      <c r="R22" s="40" t="s">
        <v>32</v>
      </c>
    </row>
    <row r="23" spans="2:18" s="5" customFormat="1" x14ac:dyDescent="0.25">
      <c r="B23" s="32"/>
      <c r="C23" s="33"/>
      <c r="D23" s="6" t="s">
        <v>9</v>
      </c>
      <c r="E23" s="6" t="s">
        <v>10</v>
      </c>
      <c r="F23" s="6" t="s">
        <v>11</v>
      </c>
      <c r="G23" s="6" t="s">
        <v>12</v>
      </c>
      <c r="H23" s="6" t="s">
        <v>13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13</v>
      </c>
      <c r="N23" s="39"/>
      <c r="O23" s="39"/>
      <c r="P23" s="39"/>
      <c r="Q23" s="39"/>
      <c r="R23" s="41"/>
    </row>
    <row r="24" spans="2:18" s="5" customFormat="1" x14ac:dyDescent="0.25">
      <c r="B24" s="7">
        <v>1</v>
      </c>
      <c r="C24" s="4" t="s">
        <v>14</v>
      </c>
      <c r="D24" s="3">
        <v>43377</v>
      </c>
      <c r="E24" s="4">
        <v>36</v>
      </c>
      <c r="F24" s="4">
        <v>10</v>
      </c>
      <c r="G24" s="4">
        <f t="shared" ref="G24:G34" si="0">E24*F24</f>
        <v>360</v>
      </c>
      <c r="H24" s="4">
        <f>G24*0.05</f>
        <v>18</v>
      </c>
      <c r="I24" s="3">
        <v>43472</v>
      </c>
      <c r="J24" s="4">
        <v>73.349999999999994</v>
      </c>
      <c r="K24" s="4">
        <f t="shared" ref="K24:K27" si="1">F24</f>
        <v>10</v>
      </c>
      <c r="L24" s="4">
        <f t="shared" ref="L24:L34" si="2">J24*K24</f>
        <v>733.5</v>
      </c>
      <c r="M24" s="4">
        <f t="shared" ref="M24:M34" si="3">L24*0.005</f>
        <v>3.6675</v>
      </c>
      <c r="N24" s="4"/>
      <c r="O24" s="8">
        <f>L24-G24-H24-M24</f>
        <v>351.83249999999998</v>
      </c>
      <c r="P24" s="9">
        <f t="shared" ref="P24:P34" si="4">(O24/G24)</f>
        <v>0.97731249999999992</v>
      </c>
      <c r="Q24" s="25" t="s">
        <v>33</v>
      </c>
      <c r="R24" s="26"/>
    </row>
    <row r="25" spans="2:18" s="5" customFormat="1" x14ac:dyDescent="0.25">
      <c r="B25" s="7">
        <v>2</v>
      </c>
      <c r="C25" s="4" t="s">
        <v>15</v>
      </c>
      <c r="D25" s="3">
        <v>43384</v>
      </c>
      <c r="E25" s="4">
        <v>17</v>
      </c>
      <c r="F25" s="4">
        <v>10</v>
      </c>
      <c r="G25" s="4">
        <f t="shared" si="0"/>
        <v>170</v>
      </c>
      <c r="H25" s="4">
        <f t="shared" ref="H25:H34" si="5">G25*0.05</f>
        <v>8.5</v>
      </c>
      <c r="I25" s="3">
        <v>43481</v>
      </c>
      <c r="J25" s="4">
        <v>29</v>
      </c>
      <c r="K25" s="4">
        <f t="shared" si="1"/>
        <v>10</v>
      </c>
      <c r="L25" s="4">
        <f t="shared" si="2"/>
        <v>290</v>
      </c>
      <c r="M25" s="4">
        <f t="shared" si="3"/>
        <v>1.45</v>
      </c>
      <c r="N25" s="4"/>
      <c r="O25" s="8">
        <f>L25-G25-H25-M25</f>
        <v>110.05</v>
      </c>
      <c r="P25" s="9">
        <f t="shared" si="4"/>
        <v>0.64735294117647058</v>
      </c>
      <c r="Q25" s="25" t="s">
        <v>33</v>
      </c>
      <c r="R25" s="26"/>
    </row>
    <row r="26" spans="2:18" s="5" customFormat="1" x14ac:dyDescent="0.25">
      <c r="B26" s="7">
        <v>3</v>
      </c>
      <c r="C26" s="4" t="s">
        <v>16</v>
      </c>
      <c r="D26" s="3">
        <v>43445</v>
      </c>
      <c r="E26" s="4">
        <v>13</v>
      </c>
      <c r="F26" s="4">
        <v>10</v>
      </c>
      <c r="G26" s="4">
        <f t="shared" si="0"/>
        <v>130</v>
      </c>
      <c r="H26" s="4">
        <f t="shared" si="5"/>
        <v>6.5</v>
      </c>
      <c r="I26" s="3">
        <v>43538</v>
      </c>
      <c r="J26" s="4">
        <v>17.920000000000002</v>
      </c>
      <c r="K26" s="4">
        <f t="shared" si="1"/>
        <v>10</v>
      </c>
      <c r="L26" s="4">
        <f t="shared" si="2"/>
        <v>179.20000000000002</v>
      </c>
      <c r="M26" s="4">
        <f t="shared" si="3"/>
        <v>0.89600000000000013</v>
      </c>
      <c r="N26" s="4"/>
      <c r="O26" s="8">
        <f>L26-G26-H26-M26-N26</f>
        <v>41.804000000000016</v>
      </c>
      <c r="P26" s="9">
        <f t="shared" si="4"/>
        <v>0.32156923076923088</v>
      </c>
      <c r="Q26" s="25" t="s">
        <v>33</v>
      </c>
      <c r="R26" s="26"/>
    </row>
    <row r="27" spans="2:18" s="5" customFormat="1" x14ac:dyDescent="0.25">
      <c r="B27" s="7">
        <v>4</v>
      </c>
      <c r="C27" s="4" t="s">
        <v>17</v>
      </c>
      <c r="D27" s="3">
        <v>43544</v>
      </c>
      <c r="E27" s="4">
        <v>17</v>
      </c>
      <c r="F27" s="4">
        <v>10</v>
      </c>
      <c r="G27" s="4">
        <f t="shared" si="0"/>
        <v>170</v>
      </c>
      <c r="H27" s="4">
        <f t="shared" si="5"/>
        <v>8.5</v>
      </c>
      <c r="I27" s="3">
        <v>43640</v>
      </c>
      <c r="J27" s="10">
        <v>21.92</v>
      </c>
      <c r="K27" s="4">
        <f t="shared" si="1"/>
        <v>10</v>
      </c>
      <c r="L27" s="4">
        <f t="shared" si="2"/>
        <v>219.20000000000002</v>
      </c>
      <c r="M27" s="4">
        <f t="shared" si="3"/>
        <v>1.0960000000000001</v>
      </c>
      <c r="N27" s="4"/>
      <c r="O27" s="8">
        <f t="shared" ref="O27:O34" si="6">L27-G27-H27-M27-N27</f>
        <v>39.604000000000013</v>
      </c>
      <c r="P27" s="9">
        <f t="shared" si="4"/>
        <v>0.23296470588235302</v>
      </c>
      <c r="Q27" s="25" t="s">
        <v>33</v>
      </c>
      <c r="R27" s="26"/>
    </row>
    <row r="28" spans="2:18" s="5" customFormat="1" x14ac:dyDescent="0.25">
      <c r="B28" s="7">
        <v>5</v>
      </c>
      <c r="C28" s="4" t="s">
        <v>18</v>
      </c>
      <c r="D28" s="3">
        <v>43552</v>
      </c>
      <c r="E28" s="4">
        <v>72</v>
      </c>
      <c r="F28" s="4">
        <v>10</v>
      </c>
      <c r="G28" s="4">
        <f t="shared" si="0"/>
        <v>720</v>
      </c>
      <c r="H28" s="4">
        <f t="shared" si="5"/>
        <v>36</v>
      </c>
      <c r="I28" s="4"/>
      <c r="J28" s="10">
        <v>53.59</v>
      </c>
      <c r="K28" s="4">
        <f>F28</f>
        <v>10</v>
      </c>
      <c r="L28" s="4">
        <f t="shared" si="2"/>
        <v>535.90000000000009</v>
      </c>
      <c r="M28" s="4">
        <f t="shared" si="3"/>
        <v>2.6795000000000004</v>
      </c>
      <c r="N28" s="4"/>
      <c r="O28" s="11">
        <f t="shared" si="6"/>
        <v>-222.7794999999999</v>
      </c>
      <c r="P28" s="12">
        <f t="shared" si="4"/>
        <v>-0.30941597222222206</v>
      </c>
      <c r="Q28" s="25" t="s">
        <v>33</v>
      </c>
      <c r="R28" s="26"/>
    </row>
    <row r="29" spans="2:18" s="5" customFormat="1" x14ac:dyDescent="0.25">
      <c r="B29" s="7">
        <v>6</v>
      </c>
      <c r="C29" s="4" t="s">
        <v>19</v>
      </c>
      <c r="D29" s="3">
        <v>43565</v>
      </c>
      <c r="E29" s="4">
        <v>24</v>
      </c>
      <c r="F29" s="4">
        <v>10</v>
      </c>
      <c r="G29" s="4">
        <f t="shared" si="0"/>
        <v>240</v>
      </c>
      <c r="H29" s="4">
        <f t="shared" si="5"/>
        <v>12</v>
      </c>
      <c r="I29" s="4"/>
      <c r="J29" s="10">
        <v>49.1</v>
      </c>
      <c r="K29" s="4">
        <f t="shared" ref="K29:K34" si="7">F29</f>
        <v>10</v>
      </c>
      <c r="L29" s="4">
        <f t="shared" si="2"/>
        <v>491</v>
      </c>
      <c r="M29" s="4">
        <f t="shared" si="3"/>
        <v>2.4550000000000001</v>
      </c>
      <c r="N29" s="4"/>
      <c r="O29" s="8">
        <f t="shared" si="6"/>
        <v>236.54499999999999</v>
      </c>
      <c r="P29" s="9">
        <f t="shared" si="4"/>
        <v>0.98560416666666661</v>
      </c>
      <c r="Q29" s="25" t="s">
        <v>33</v>
      </c>
      <c r="R29" s="26"/>
    </row>
    <row r="30" spans="2:18" s="5" customFormat="1" x14ac:dyDescent="0.25">
      <c r="B30" s="7">
        <v>7</v>
      </c>
      <c r="C30" s="4" t="s">
        <v>20</v>
      </c>
      <c r="D30" s="3">
        <v>43572</v>
      </c>
      <c r="E30" s="4">
        <v>19</v>
      </c>
      <c r="F30" s="4">
        <v>10</v>
      </c>
      <c r="G30" s="4">
        <f t="shared" si="0"/>
        <v>190</v>
      </c>
      <c r="H30" s="4">
        <f t="shared" si="5"/>
        <v>9.5</v>
      </c>
      <c r="I30" s="4"/>
      <c r="J30" s="10">
        <v>26.4</v>
      </c>
      <c r="K30" s="4">
        <f t="shared" si="7"/>
        <v>10</v>
      </c>
      <c r="L30" s="4">
        <f t="shared" si="2"/>
        <v>264</v>
      </c>
      <c r="M30" s="4">
        <f t="shared" si="3"/>
        <v>1.32</v>
      </c>
      <c r="N30" s="4"/>
      <c r="O30" s="8">
        <f t="shared" si="6"/>
        <v>63.18</v>
      </c>
      <c r="P30" s="9">
        <f t="shared" si="4"/>
        <v>0.33252631578947367</v>
      </c>
      <c r="Q30" s="25" t="s">
        <v>33</v>
      </c>
      <c r="R30" s="26"/>
    </row>
    <row r="31" spans="2:18" s="5" customFormat="1" x14ac:dyDescent="0.25">
      <c r="B31" s="7">
        <v>8</v>
      </c>
      <c r="C31" s="4" t="s">
        <v>21</v>
      </c>
      <c r="D31" s="3">
        <v>43572</v>
      </c>
      <c r="E31" s="4">
        <v>36</v>
      </c>
      <c r="F31" s="4">
        <v>10</v>
      </c>
      <c r="G31" s="4">
        <f t="shared" si="0"/>
        <v>360</v>
      </c>
      <c r="H31" s="4">
        <f t="shared" si="5"/>
        <v>18</v>
      </c>
      <c r="I31" s="4"/>
      <c r="J31" s="10">
        <v>97.47</v>
      </c>
      <c r="K31" s="4">
        <f t="shared" si="7"/>
        <v>10</v>
      </c>
      <c r="L31" s="4">
        <f t="shared" si="2"/>
        <v>974.7</v>
      </c>
      <c r="M31" s="4">
        <f t="shared" si="3"/>
        <v>4.8734999999999999</v>
      </c>
      <c r="N31" s="4"/>
      <c r="O31" s="8">
        <f t="shared" si="6"/>
        <v>591.82650000000001</v>
      </c>
      <c r="P31" s="9">
        <f t="shared" si="4"/>
        <v>1.6439625</v>
      </c>
      <c r="Q31" s="25" t="s">
        <v>33</v>
      </c>
      <c r="R31" s="26"/>
    </row>
    <row r="32" spans="2:18" s="5" customFormat="1" x14ac:dyDescent="0.25">
      <c r="B32" s="7">
        <v>9</v>
      </c>
      <c r="C32" s="4" t="s">
        <v>22</v>
      </c>
      <c r="D32" s="3">
        <v>43586</v>
      </c>
      <c r="E32" s="4">
        <v>25</v>
      </c>
      <c r="F32" s="4">
        <v>10</v>
      </c>
      <c r="G32" s="4">
        <f t="shared" si="0"/>
        <v>250</v>
      </c>
      <c r="H32" s="4">
        <f t="shared" si="5"/>
        <v>12.5</v>
      </c>
      <c r="I32" s="4"/>
      <c r="J32" s="10">
        <v>155</v>
      </c>
      <c r="K32" s="4">
        <f t="shared" si="7"/>
        <v>10</v>
      </c>
      <c r="L32" s="4">
        <f t="shared" si="2"/>
        <v>1550</v>
      </c>
      <c r="M32" s="4">
        <f t="shared" si="3"/>
        <v>7.75</v>
      </c>
      <c r="N32" s="4"/>
      <c r="O32" s="8">
        <f t="shared" si="6"/>
        <v>1279.75</v>
      </c>
      <c r="P32" s="9">
        <f t="shared" si="4"/>
        <v>5.1189999999999998</v>
      </c>
      <c r="Q32" s="25" t="s">
        <v>33</v>
      </c>
      <c r="R32" s="26"/>
    </row>
    <row r="33" spans="2:18" s="5" customFormat="1" x14ac:dyDescent="0.25">
      <c r="B33" s="7">
        <v>10</v>
      </c>
      <c r="C33" s="4" t="s">
        <v>23</v>
      </c>
      <c r="D33" s="3">
        <v>43601</v>
      </c>
      <c r="E33" s="4">
        <v>16</v>
      </c>
      <c r="F33" s="4">
        <v>10</v>
      </c>
      <c r="G33" s="4">
        <f t="shared" si="0"/>
        <v>160</v>
      </c>
      <c r="H33" s="4">
        <f t="shared" si="5"/>
        <v>8</v>
      </c>
      <c r="I33" s="4"/>
      <c r="J33" s="10">
        <v>25</v>
      </c>
      <c r="K33" s="4">
        <f t="shared" si="7"/>
        <v>10</v>
      </c>
      <c r="L33" s="4">
        <f t="shared" si="2"/>
        <v>250</v>
      </c>
      <c r="M33" s="4">
        <f t="shared" si="3"/>
        <v>1.25</v>
      </c>
      <c r="N33" s="4"/>
      <c r="O33" s="8">
        <f t="shared" si="6"/>
        <v>80.75</v>
      </c>
      <c r="P33" s="9">
        <f t="shared" si="4"/>
        <v>0.50468749999999996</v>
      </c>
      <c r="Q33" s="25" t="s">
        <v>33</v>
      </c>
      <c r="R33" s="26"/>
    </row>
    <row r="34" spans="2:18" s="5" customFormat="1" x14ac:dyDescent="0.25">
      <c r="B34" s="7">
        <v>12</v>
      </c>
      <c r="C34" s="4" t="s">
        <v>24</v>
      </c>
      <c r="D34" s="3">
        <v>43627</v>
      </c>
      <c r="E34" s="4">
        <v>34</v>
      </c>
      <c r="F34" s="4">
        <v>10</v>
      </c>
      <c r="G34" s="4">
        <f t="shared" si="0"/>
        <v>340</v>
      </c>
      <c r="H34" s="4">
        <f t="shared" si="5"/>
        <v>17</v>
      </c>
      <c r="I34" s="4"/>
      <c r="J34" s="10">
        <v>81.62</v>
      </c>
      <c r="K34" s="4">
        <f t="shared" si="7"/>
        <v>10</v>
      </c>
      <c r="L34" s="4">
        <f t="shared" si="2"/>
        <v>816.2</v>
      </c>
      <c r="M34" s="4">
        <f t="shared" si="3"/>
        <v>4.0810000000000004</v>
      </c>
      <c r="N34" s="4"/>
      <c r="O34" s="8">
        <f t="shared" si="6"/>
        <v>455.11900000000003</v>
      </c>
      <c r="P34" s="9">
        <f t="shared" si="4"/>
        <v>1.338585294117647</v>
      </c>
      <c r="Q34" s="25" t="s">
        <v>31</v>
      </c>
      <c r="R34" s="27">
        <v>43721</v>
      </c>
    </row>
    <row r="35" spans="2:18" s="5" customFormat="1" ht="33" customHeight="1" x14ac:dyDescent="0.25">
      <c r="B35" s="7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24" t="s">
        <v>29</v>
      </c>
      <c r="O35" s="28">
        <f>SUM(O24:O34)</f>
        <v>3027.6815000000001</v>
      </c>
      <c r="P35" s="13"/>
      <c r="Q35" s="47"/>
      <c r="R35" s="48"/>
    </row>
  </sheetData>
  <mergeCells count="14">
    <mergeCell ref="Q22:Q23"/>
    <mergeCell ref="R22:R23"/>
    <mergeCell ref="H17:J17"/>
    <mergeCell ref="C15:C16"/>
    <mergeCell ref="C18:D18"/>
    <mergeCell ref="N22:N23"/>
    <mergeCell ref="O22:O23"/>
    <mergeCell ref="P22:P23"/>
    <mergeCell ref="C7:C13"/>
    <mergeCell ref="B22:B23"/>
    <mergeCell ref="C22:C23"/>
    <mergeCell ref="D22:H22"/>
    <mergeCell ref="I22:M22"/>
    <mergeCell ref="F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IPO_Пример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SAMSUNG</cp:lastModifiedBy>
  <dcterms:created xsi:type="dcterms:W3CDTF">2019-08-30T06:45:23Z</dcterms:created>
  <dcterms:modified xsi:type="dcterms:W3CDTF">2020-02-24T04:16:29Z</dcterms:modified>
</cp:coreProperties>
</file>